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25" i="12"/>
  <c r="AC25" i="12"/>
  <c r="AD25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K18" i="12"/>
  <c r="O18" i="12"/>
  <c r="U18" i="12"/>
  <c r="G19" i="12"/>
  <c r="I19" i="12"/>
  <c r="I18" i="12" s="1"/>
  <c r="K19" i="12"/>
  <c r="M19" i="12"/>
  <c r="M18" i="12" s="1"/>
  <c r="O19" i="12"/>
  <c r="Q19" i="12"/>
  <c r="Q18" i="12" s="1"/>
  <c r="U19" i="12"/>
  <c r="G21" i="12"/>
  <c r="I21" i="12"/>
  <c r="I20" i="12" s="1"/>
  <c r="K21" i="12"/>
  <c r="M21" i="12"/>
  <c r="O21" i="12"/>
  <c r="Q21" i="12"/>
  <c r="Q20" i="12" s="1"/>
  <c r="U21" i="12"/>
  <c r="G22" i="12"/>
  <c r="G20" i="12" s="1"/>
  <c r="I22" i="12"/>
  <c r="K22" i="12"/>
  <c r="K20" i="12" s="1"/>
  <c r="O22" i="12"/>
  <c r="O20" i="12" s="1"/>
  <c r="Q22" i="12"/>
  <c r="U22" i="12"/>
  <c r="U20" i="12" s="1"/>
  <c r="G23" i="12"/>
  <c r="I23" i="12"/>
  <c r="K23" i="12"/>
  <c r="M23" i="12"/>
  <c r="O23" i="12"/>
  <c r="Q23" i="12"/>
  <c r="U23" i="12"/>
  <c r="I20" i="1"/>
  <c r="I19" i="1"/>
  <c r="I18" i="1"/>
  <c r="I17" i="1"/>
  <c r="I16" i="1"/>
  <c r="I50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22" i="12"/>
  <c r="M20" i="12" s="1"/>
  <c r="M10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<sst xmlns="http://schemas.openxmlformats.org/spreadsheetml/2006/main" count="183" uniqueCount="121">
  <si>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</si>
  <si>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</si>
  <si>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</si>
  <si>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</si>
  <si>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</si>
  <si>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</si>
  <si>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</si>
  <si>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</si>
  <si>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</si>
  <si>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</si>
  <si>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</si>
  <si>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</si>
  <si>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</si>
  <si>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</si>
  <si>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</si>
  <si>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</si>
  <si>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</si>
  <si>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</si>
  <si>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</si>
  <si>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</si>
  <si>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</si>
  <si>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</si>
  <si>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</si>
  <si>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</si>
  <si>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</si>
  <si>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</si>
  <si>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</si>
  <si>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</si>
  <si>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</si>
  <si>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</si>
  <si>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</si>
  <si>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</si>
  <si>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</si>
  <si>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</si>
  <si>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</si>
  <si>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</si>
  <si>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</si>
  <si>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</si>
  <si>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</si>
  <si>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</si>
  <si>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</si>
  <si>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</si>
  <si>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</si>
  <si>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</si>
  <si>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</si>
  <si>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Lidická 49 Plynoinstalace</t>
  </si>
  <si>
    <t>Celkem za stavbu</t>
  </si>
  <si>
    <t>CZK</t>
  </si>
  <si>
    <t>Rekapitulace dílů</t>
  </si>
  <si>
    <t>Typ dílu</t>
  </si>
  <si>
    <t>723</t>
  </si>
  <si>
    <t>Vnitřní plynovod</t>
  </si>
  <si>
    <t>783</t>
  </si>
  <si>
    <t>Nátěry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</si>
  <si>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</si>
  <si>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</si>
  <si>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</si>
  <si>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</si>
  <si>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</si>
  <si>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</si>
  <si>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</si>
  <si>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</si>
  <si>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</si>
  <si>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</si>
  <si>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</si>
  <si>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</si>
  <si>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</si>
  <si>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</si>
  <si>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</si>
  <si>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</si>
  <si>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</si>
  <si>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</si>
  <si>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</si>
  <si>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</si>
  <si>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</si>
  <si>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</si>
  <si>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</si>
  <si>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</si>
  <si>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</si>
  <si>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</si>
  <si>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</si>
  <si>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</si>
  <si>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</si>
  <si>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</si>
  <si>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</si>
  <si>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723190204R00</t>
  </si>
  <si>
    <t>Přípojka plynovodu, trubky závitové černé DN 25</t>
  </si>
  <si>
    <t>soubor</t>
  </si>
  <si>
    <t>POL1_0</t>
  </si>
  <si>
    <t>723110202R00</t>
  </si>
  <si>
    <t>Potrubí ocel DN 25</t>
  </si>
  <si>
    <t>m</t>
  </si>
  <si>
    <t>723190909R00</t>
  </si>
  <si>
    <t>Zkouška tlaková  plynového potrubí</t>
  </si>
  <si>
    <t>kus</t>
  </si>
  <si>
    <t>723190907R00</t>
  </si>
  <si>
    <t>Odvzdušnění a napuštění plynového potrubí</t>
  </si>
  <si>
    <t>551310014R</t>
  </si>
  <si>
    <t>Kohout kulový plyn 1" páčka</t>
  </si>
  <si>
    <t>POL3_0</t>
  </si>
  <si>
    <t>723239103R00</t>
  </si>
  <si>
    <t>Montáž plynovodních armatur, 2 závity, G 1</t>
  </si>
  <si>
    <t>998723101R00</t>
  </si>
  <si>
    <t>Přesun hmot pro vnitřní plynovod, výšky do 6 m</t>
  </si>
  <si>
    <t>t</t>
  </si>
  <si>
    <t>723120804R00</t>
  </si>
  <si>
    <t>Demontáž potrubí svařovaného závitového do DN 25</t>
  </si>
  <si>
    <t>Mimo RTS</t>
  </si>
  <si>
    <t>Chránička DN40</t>
  </si>
  <si>
    <t>783424140R00</t>
  </si>
  <si>
    <t>Nátěr syntetický potrubí do DN 50 mm  Z + 2x</t>
  </si>
  <si>
    <t>220261662R00</t>
  </si>
  <si>
    <t>Zhotovení drážky ve zdi cihlovém</t>
  </si>
  <si>
    <t>220261664R00</t>
  </si>
  <si>
    <t>Zazdění drážky</t>
  </si>
  <si>
    <t>220261665R00</t>
  </si>
  <si>
    <t>Začištění drážky, konečná úprava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</si>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</sst>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SUMIF(F47:F49,A16,I47:I49)+SUMIF(F47:F49,"PSU",I47:I49)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SUMIF(F47:F49,A17,I47:I49)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SUMIF(F47:F49,A18,I47:I49)</f>
        <v>0</v>
      </c>
      <c r="J18" s="94"/>
    </row>
    <row r="19" spans="1:10" ht="23.25" customHeight="1" x14ac:dyDescent="0.2">
      <c r="A19" s="194" t="s">
        <v>56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SUMIF(F47:F49,A19,I47:I49)</f>
        <v>0</v>
      </c>
      <c r="J19" s="94"/>
    </row>
    <row r="20" spans="1:10" ht="23.25" customHeight="1" x14ac:dyDescent="0.2">
      <c r="A20" s="194" t="s">
        <v>57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SUMIF(F47:F49,A20,I47:I49)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42943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Pol'!AC25</f>
        <v>0</v>
      </c>
      <c r="G39" s="149">
        <f>' Pol'!AD25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46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48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49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50</v>
      </c>
      <c r="C47" s="176" t="s">
        <v>51</v>
      </c>
      <c r="D47" s="177"/>
      <c r="E47" s="177"/>
      <c r="F47" s="181" t="s">
        <v>24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52</v>
      </c>
      <c r="C48" s="166" t="s">
        <v>53</v>
      </c>
      <c r="D48" s="168"/>
      <c r="E48" s="168"/>
      <c r="F48" s="184" t="s">
        <v>24</v>
      </c>
      <c r="G48" s="185"/>
      <c r="H48" s="185"/>
      <c r="I48" s="186">
        <f>' Pol'!G18</f>
        <v>0</v>
      </c>
      <c r="J48" s="186"/>
    </row>
    <row r="49" spans="1:10" ht="25.5" customHeight="1" x14ac:dyDescent="0.2">
      <c r="A49" s="164"/>
      <c r="B49" s="178" t="s">
        <v>54</v>
      </c>
      <c r="C49" s="179" t="s">
        <v>55</v>
      </c>
      <c r="D49" s="180"/>
      <c r="E49" s="180"/>
      <c r="F49" s="187" t="s">
        <v>25</v>
      </c>
      <c r="G49" s="188"/>
      <c r="H49" s="188"/>
      <c r="I49" s="189">
        <f>' Pol'!G20</f>
        <v>0</v>
      </c>
      <c r="J49" s="189"/>
    </row>
    <row r="50" spans="1:10" ht="25.5" customHeight="1" x14ac:dyDescent="0.2">
      <c r="A50" s="165"/>
      <c r="B50" s="171" t="s">
        <v>1</v>
      </c>
      <c r="C50" s="171"/>
      <c r="D50" s="172"/>
      <c r="E50" s="172"/>
      <c r="F50" s="190"/>
      <c r="G50" s="191"/>
      <c r="H50" s="191"/>
      <c r="I50" s="192">
        <f>SUM(I47:I49)</f>
        <v>0</v>
      </c>
      <c r="J50" s="192"/>
    </row>
    <row r="51" spans="1:10" x14ac:dyDescent="0.2">
      <c r="F51" s="193"/>
      <c r="G51" s="131"/>
      <c r="H51" s="193"/>
      <c r="I51" s="131"/>
      <c r="J51" s="131"/>
    </row>
    <row r="52" spans="1:10" x14ac:dyDescent="0.2">
      <c r="F52" s="193"/>
      <c r="G52" s="131"/>
      <c r="H52" s="193"/>
      <c r="I52" s="131"/>
      <c r="J52" s="131"/>
    </row>
    <row r="53" spans="1:10" x14ac:dyDescent="0.2">
      <c r="F53" s="193"/>
      <c r="G53" s="131"/>
      <c r="H53" s="193"/>
      <c r="I53" s="131"/>
      <c r="J53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5"/>
  <sheetViews>
    <sheetView tabSelected="1" workbookViewId="0">
      <selection activeCell="B35" sqref="B35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59</v>
      </c>
    </row>
    <row r="2" spans="1:60" ht="24.95" customHeight="1" x14ac:dyDescent="0.2">
      <c r="A2" s="203" t="s">
        <v>58</v>
      </c>
      <c r="B2" s="197"/>
      <c r="C2" s="198" t="s">
        <v>45</v>
      </c>
      <c r="D2" s="199"/>
      <c r="E2" s="199"/>
      <c r="F2" s="199"/>
      <c r="G2" s="205"/>
      <c r="AE2" t="s">
        <v>60</v>
      </c>
    </row>
    <row r="3" spans="1:60" ht="24.95" hidden="1" customHeight="1" x14ac:dyDescent="0.2">
      <c r="A3" s="204" t="s">
        <v>7</v>
      </c>
      <c r="B3" s="201"/>
      <c r="C3" s="200"/>
      <c r="D3" s="200"/>
      <c r="E3" s="200"/>
      <c r="F3" s="200"/>
      <c r="G3" s="206"/>
      <c r="AE3" t="s">
        <v>61</v>
      </c>
    </row>
    <row r="4" spans="1:60" ht="24.95" hidden="1" customHeight="1" x14ac:dyDescent="0.2">
      <c r="A4" s="204" t="s">
        <v>8</v>
      </c>
      <c r="B4" s="201"/>
      <c r="C4" s="202"/>
      <c r="D4" s="200"/>
      <c r="E4" s="200"/>
      <c r="F4" s="200"/>
      <c r="G4" s="206"/>
      <c r="AE4" t="s">
        <v>62</v>
      </c>
    </row>
    <row r="5" spans="1:60" hidden="1" x14ac:dyDescent="0.2">
      <c r="A5" s="207" t="s">
        <v>63</v>
      </c>
      <c r="B5" s="208"/>
      <c r="C5" s="209"/>
      <c r="D5" s="210"/>
      <c r="E5" s="210"/>
      <c r="F5" s="210"/>
      <c r="G5" s="211"/>
      <c r="AE5" t="s">
        <v>64</v>
      </c>
    </row>
    <row r="7" spans="1:60" ht="38.25" x14ac:dyDescent="0.2">
      <c r="A7" s="216" t="s">
        <v>65</v>
      </c>
      <c r="B7" s="217" t="s">
        <v>66</v>
      </c>
      <c r="C7" s="217" t="s">
        <v>67</v>
      </c>
      <c r="D7" s="216" t="s">
        <v>68</v>
      </c>
      <c r="E7" s="216" t="s">
        <v>69</v>
      </c>
      <c r="F7" s="212" t="s">
        <v>70</v>
      </c>
      <c r="G7" s="233" t="s">
        <v>28</v>
      </c>
      <c r="H7" s="234" t="s">
        <v>29</v>
      </c>
      <c r="I7" s="234" t="s">
        <v>71</v>
      </c>
      <c r="J7" s="234" t="s">
        <v>30</v>
      </c>
      <c r="K7" s="234" t="s">
        <v>72</v>
      </c>
      <c r="L7" s="234" t="s">
        <v>73</v>
      </c>
      <c r="M7" s="234" t="s">
        <v>74</v>
      </c>
      <c r="N7" s="234" t="s">
        <v>75</v>
      </c>
      <c r="O7" s="234" t="s">
        <v>76</v>
      </c>
      <c r="P7" s="234" t="s">
        <v>77</v>
      </c>
      <c r="Q7" s="234" t="s">
        <v>78</v>
      </c>
      <c r="R7" s="234" t="s">
        <v>79</v>
      </c>
      <c r="S7" s="234" t="s">
        <v>80</v>
      </c>
      <c r="T7" s="234" t="s">
        <v>81</v>
      </c>
      <c r="U7" s="219" t="s">
        <v>82</v>
      </c>
    </row>
    <row r="8" spans="1:60" x14ac:dyDescent="0.2">
      <c r="A8" s="235" t="s">
        <v>83</v>
      </c>
      <c r="B8" s="236" t="s">
        <v>50</v>
      </c>
      <c r="C8" s="237" t="s">
        <v>51</v>
      </c>
      <c r="D8" s="238"/>
      <c r="E8" s="239"/>
      <c r="F8" s="240"/>
      <c r="G8" s="240">
        <f>SUMIF(AE9:AE17,"&lt;&gt;NOR",G9:G17)</f>
        <v>0</v>
      </c>
      <c r="H8" s="240"/>
      <c r="I8" s="240">
        <f>SUM(I9:I17)</f>
        <v>0</v>
      </c>
      <c r="J8" s="240"/>
      <c r="K8" s="240">
        <f>SUM(K9:K17)</f>
        <v>0</v>
      </c>
      <c r="L8" s="240"/>
      <c r="M8" s="240">
        <f>SUM(M9:M17)</f>
        <v>0</v>
      </c>
      <c r="N8" s="218"/>
      <c r="O8" s="218">
        <f>SUM(O9:O17)</f>
        <v>0.16664999999999999</v>
      </c>
      <c r="P8" s="218"/>
      <c r="Q8" s="218">
        <f>SUM(Q9:Q17)</f>
        <v>4.0849999999999997E-2</v>
      </c>
      <c r="R8" s="218"/>
      <c r="S8" s="218"/>
      <c r="T8" s="235"/>
      <c r="U8" s="218">
        <f>SUM(U9:U17)</f>
        <v>16.96</v>
      </c>
      <c r="AE8" t="s">
        <v>84</v>
      </c>
    </row>
    <row r="9" spans="1:60" outlineLevel="1" x14ac:dyDescent="0.2">
      <c r="A9" s="214">
        <v>1</v>
      </c>
      <c r="B9" s="220" t="s">
        <v>85</v>
      </c>
      <c r="C9" s="263" t="s">
        <v>86</v>
      </c>
      <c r="D9" s="222" t="s">
        <v>87</v>
      </c>
      <c r="E9" s="228">
        <v>1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23">
        <v>6.3699999999999998E-3</v>
      </c>
      <c r="O9" s="223">
        <f>ROUND(E9*N9,5)</f>
        <v>6.3699999999999998E-3</v>
      </c>
      <c r="P9" s="223">
        <v>0</v>
      </c>
      <c r="Q9" s="223">
        <f>ROUND(E9*P9,5)</f>
        <v>0</v>
      </c>
      <c r="R9" s="223"/>
      <c r="S9" s="223"/>
      <c r="T9" s="224">
        <v>1.756</v>
      </c>
      <c r="U9" s="223">
        <f>ROUND(E9*T9,2)</f>
        <v>1.76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88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0" t="s">
        <v>89</v>
      </c>
      <c r="C10" s="263" t="s">
        <v>90</v>
      </c>
      <c r="D10" s="222" t="s">
        <v>91</v>
      </c>
      <c r="E10" s="228">
        <v>19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15</v>
      </c>
      <c r="M10" s="231">
        <f>G10*(1+L10/100)</f>
        <v>0</v>
      </c>
      <c r="N10" s="223">
        <v>8.2699999999999996E-3</v>
      </c>
      <c r="O10" s="223">
        <f>ROUND(E10*N10,5)</f>
        <v>0.15712999999999999</v>
      </c>
      <c r="P10" s="223">
        <v>0</v>
      </c>
      <c r="Q10" s="223">
        <f>ROUND(E10*P10,5)</f>
        <v>0</v>
      </c>
      <c r="R10" s="223"/>
      <c r="S10" s="223"/>
      <c r="T10" s="224">
        <v>0.65</v>
      </c>
      <c r="U10" s="223">
        <f>ROUND(E10*T10,2)</f>
        <v>12.35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88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>
        <v>3</v>
      </c>
      <c r="B11" s="220" t="s">
        <v>92</v>
      </c>
      <c r="C11" s="263" t="s">
        <v>93</v>
      </c>
      <c r="D11" s="222" t="s">
        <v>94</v>
      </c>
      <c r="E11" s="228">
        <v>1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15</v>
      </c>
      <c r="M11" s="231">
        <f>G11*(1+L11/100)</f>
        <v>0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0.48</v>
      </c>
      <c r="U11" s="223">
        <f>ROUND(E11*T11,2)</f>
        <v>0.48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88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4</v>
      </c>
      <c r="B12" s="220" t="s">
        <v>95</v>
      </c>
      <c r="C12" s="263" t="s">
        <v>96</v>
      </c>
      <c r="D12" s="222" t="s">
        <v>91</v>
      </c>
      <c r="E12" s="228">
        <v>19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15</v>
      </c>
      <c r="M12" s="231">
        <f>G12*(1+L12/100)</f>
        <v>0</v>
      </c>
      <c r="N12" s="223">
        <v>0</v>
      </c>
      <c r="O12" s="223">
        <f>ROUND(E12*N12,5)</f>
        <v>0</v>
      </c>
      <c r="P12" s="223">
        <v>0</v>
      </c>
      <c r="Q12" s="223">
        <f>ROUND(E12*P12,5)</f>
        <v>0</v>
      </c>
      <c r="R12" s="223"/>
      <c r="S12" s="223"/>
      <c r="T12" s="224">
        <v>0.06</v>
      </c>
      <c r="U12" s="223">
        <f>ROUND(E12*T12,2)</f>
        <v>1.1399999999999999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88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>
        <v>5</v>
      </c>
      <c r="B13" s="220" t="s">
        <v>97</v>
      </c>
      <c r="C13" s="263" t="s">
        <v>98</v>
      </c>
      <c r="D13" s="222" t="s">
        <v>94</v>
      </c>
      <c r="E13" s="228">
        <v>2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15</v>
      </c>
      <c r="M13" s="231">
        <f>G13*(1+L13/100)</f>
        <v>0</v>
      </c>
      <c r="N13" s="223">
        <v>5.0000000000000001E-4</v>
      </c>
      <c r="O13" s="223">
        <f>ROUND(E13*N13,5)</f>
        <v>1E-3</v>
      </c>
      <c r="P13" s="223">
        <v>0</v>
      </c>
      <c r="Q13" s="223">
        <f>ROUND(E13*P13,5)</f>
        <v>0</v>
      </c>
      <c r="R13" s="223"/>
      <c r="S13" s="223"/>
      <c r="T13" s="224">
        <v>0</v>
      </c>
      <c r="U13" s="223">
        <f>ROUND(E13*T13,2)</f>
        <v>0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99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6</v>
      </c>
      <c r="B14" s="220" t="s">
        <v>100</v>
      </c>
      <c r="C14" s="263" t="s">
        <v>101</v>
      </c>
      <c r="D14" s="222" t="s">
        <v>94</v>
      </c>
      <c r="E14" s="228">
        <v>2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15</v>
      </c>
      <c r="M14" s="231">
        <f>G14*(1+L14/100)</f>
        <v>0</v>
      </c>
      <c r="N14" s="223">
        <v>3.0000000000000001E-5</v>
      </c>
      <c r="O14" s="223">
        <f>ROUND(E14*N14,5)</f>
        <v>6.0000000000000002E-5</v>
      </c>
      <c r="P14" s="223">
        <v>0</v>
      </c>
      <c r="Q14" s="223">
        <f>ROUND(E14*P14,5)</f>
        <v>0</v>
      </c>
      <c r="R14" s="223"/>
      <c r="S14" s="223"/>
      <c r="T14" s="224">
        <v>0.22700000000000001</v>
      </c>
      <c r="U14" s="223">
        <f>ROUND(E14*T14,2)</f>
        <v>0.45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88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7</v>
      </c>
      <c r="B15" s="220" t="s">
        <v>102</v>
      </c>
      <c r="C15" s="263" t="s">
        <v>103</v>
      </c>
      <c r="D15" s="222" t="s">
        <v>104</v>
      </c>
      <c r="E15" s="228">
        <v>0.16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23">
        <v>0</v>
      </c>
      <c r="O15" s="223">
        <f>ROUND(E15*N15,5)</f>
        <v>0</v>
      </c>
      <c r="P15" s="223">
        <v>0</v>
      </c>
      <c r="Q15" s="223">
        <f>ROUND(E15*P15,5)</f>
        <v>0</v>
      </c>
      <c r="R15" s="223"/>
      <c r="S15" s="223"/>
      <c r="T15" s="224">
        <v>1.33</v>
      </c>
      <c r="U15" s="223">
        <f>ROUND(E15*T15,2)</f>
        <v>0.21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88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8</v>
      </c>
      <c r="B16" s="220" t="s">
        <v>105</v>
      </c>
      <c r="C16" s="263" t="s">
        <v>106</v>
      </c>
      <c r="D16" s="222" t="s">
        <v>91</v>
      </c>
      <c r="E16" s="228">
        <v>19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23">
        <v>1.1E-4</v>
      </c>
      <c r="O16" s="223">
        <f>ROUND(E16*N16,5)</f>
        <v>2.0899999999999998E-3</v>
      </c>
      <c r="P16" s="223">
        <v>2.15E-3</v>
      </c>
      <c r="Q16" s="223">
        <f>ROUND(E16*P16,5)</f>
        <v>4.0849999999999997E-2</v>
      </c>
      <c r="R16" s="223"/>
      <c r="S16" s="223"/>
      <c r="T16" s="224">
        <v>0.03</v>
      </c>
      <c r="U16" s="223">
        <f>ROUND(E16*T16,2)</f>
        <v>0.56999999999999995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88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9</v>
      </c>
      <c r="B17" s="220" t="s">
        <v>107</v>
      </c>
      <c r="C17" s="263" t="s">
        <v>108</v>
      </c>
      <c r="D17" s="222" t="s">
        <v>91</v>
      </c>
      <c r="E17" s="228">
        <v>0.5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15</v>
      </c>
      <c r="M17" s="231">
        <f>G17*(1+L17/100)</f>
        <v>0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88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15" t="s">
        <v>83</v>
      </c>
      <c r="B18" s="221" t="s">
        <v>52</v>
      </c>
      <c r="C18" s="264" t="s">
        <v>53</v>
      </c>
      <c r="D18" s="225"/>
      <c r="E18" s="229"/>
      <c r="F18" s="232"/>
      <c r="G18" s="232">
        <f>SUMIF(AE19:AE19,"&lt;&gt;NOR",G19:G19)</f>
        <v>0</v>
      </c>
      <c r="H18" s="232"/>
      <c r="I18" s="232">
        <f>SUM(I19:I19)</f>
        <v>0</v>
      </c>
      <c r="J18" s="232"/>
      <c r="K18" s="232">
        <f>SUM(K19:K19)</f>
        <v>0</v>
      </c>
      <c r="L18" s="232"/>
      <c r="M18" s="232">
        <f>SUM(M19:M19)</f>
        <v>0</v>
      </c>
      <c r="N18" s="226"/>
      <c r="O18" s="226">
        <f>SUM(O19:O19)</f>
        <v>6.9999999999999994E-5</v>
      </c>
      <c r="P18" s="226"/>
      <c r="Q18" s="226">
        <f>SUM(Q19:Q19)</f>
        <v>0</v>
      </c>
      <c r="R18" s="226"/>
      <c r="S18" s="226"/>
      <c r="T18" s="227"/>
      <c r="U18" s="226">
        <f>SUM(U19:U19)</f>
        <v>0.09</v>
      </c>
      <c r="AE18" t="s">
        <v>84</v>
      </c>
    </row>
    <row r="19" spans="1:60" outlineLevel="1" x14ac:dyDescent="0.2">
      <c r="A19" s="214">
        <v>10</v>
      </c>
      <c r="B19" s="220" t="s">
        <v>109</v>
      </c>
      <c r="C19" s="263" t="s">
        <v>110</v>
      </c>
      <c r="D19" s="222" t="s">
        <v>91</v>
      </c>
      <c r="E19" s="228">
        <v>1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23">
        <v>6.9999999999999994E-5</v>
      </c>
      <c r="O19" s="223">
        <f>ROUND(E19*N19,5)</f>
        <v>6.9999999999999994E-5</v>
      </c>
      <c r="P19" s="223">
        <v>0</v>
      </c>
      <c r="Q19" s="223">
        <f>ROUND(E19*P19,5)</f>
        <v>0</v>
      </c>
      <c r="R19" s="223"/>
      <c r="S19" s="223"/>
      <c r="T19" s="224">
        <v>8.6999999999999994E-2</v>
      </c>
      <c r="U19" s="223">
        <f>ROUND(E19*T19,2)</f>
        <v>0.09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88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15" t="s">
        <v>83</v>
      </c>
      <c r="B20" s="221" t="s">
        <v>54</v>
      </c>
      <c r="C20" s="264" t="s">
        <v>55</v>
      </c>
      <c r="D20" s="225"/>
      <c r="E20" s="229"/>
      <c r="F20" s="232"/>
      <c r="G20" s="232">
        <f>SUMIF(AE21:AE23,"&lt;&gt;NOR",G21:G23)</f>
        <v>0</v>
      </c>
      <c r="H20" s="232"/>
      <c r="I20" s="232">
        <f>SUM(I21:I23)</f>
        <v>0</v>
      </c>
      <c r="J20" s="232"/>
      <c r="K20" s="232">
        <f>SUM(K21:K23)</f>
        <v>0</v>
      </c>
      <c r="L20" s="232"/>
      <c r="M20" s="232">
        <f>SUM(M21:M23)</f>
        <v>0</v>
      </c>
      <c r="N20" s="226"/>
      <c r="O20" s="226">
        <f>SUM(O21:O23)</f>
        <v>0.30330000000000001</v>
      </c>
      <c r="P20" s="226"/>
      <c r="Q20" s="226">
        <f>SUM(Q21:Q23)</f>
        <v>0</v>
      </c>
      <c r="R20" s="226"/>
      <c r="S20" s="226"/>
      <c r="T20" s="227"/>
      <c r="U20" s="226">
        <f>SUM(U21:U23)</f>
        <v>5.76</v>
      </c>
      <c r="AE20" t="s">
        <v>84</v>
      </c>
    </row>
    <row r="21" spans="1:60" outlineLevel="1" x14ac:dyDescent="0.2">
      <c r="A21" s="214">
        <v>11</v>
      </c>
      <c r="B21" s="220" t="s">
        <v>111</v>
      </c>
      <c r="C21" s="263" t="s">
        <v>112</v>
      </c>
      <c r="D21" s="222" t="s">
        <v>91</v>
      </c>
      <c r="E21" s="228">
        <v>18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15</v>
      </c>
      <c r="M21" s="231">
        <f>G21*(1+L21/100)</f>
        <v>0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0.3</v>
      </c>
      <c r="U21" s="223">
        <f>ROUND(E21*T21,2)</f>
        <v>5.4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88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12</v>
      </c>
      <c r="B22" s="220" t="s">
        <v>113</v>
      </c>
      <c r="C22" s="263" t="s">
        <v>114</v>
      </c>
      <c r="D22" s="222" t="s">
        <v>91</v>
      </c>
      <c r="E22" s="228">
        <v>18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23">
        <v>1.685E-2</v>
      </c>
      <c r="O22" s="223">
        <f>ROUND(E22*N22,5)</f>
        <v>0.30330000000000001</v>
      </c>
      <c r="P22" s="223">
        <v>0</v>
      </c>
      <c r="Q22" s="223">
        <f>ROUND(E22*P22,5)</f>
        <v>0</v>
      </c>
      <c r="R22" s="223"/>
      <c r="S22" s="223"/>
      <c r="T22" s="224">
        <v>0.01</v>
      </c>
      <c r="U22" s="223">
        <f>ROUND(E22*T22,2)</f>
        <v>0.18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88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1">
        <v>13</v>
      </c>
      <c r="B23" s="242" t="s">
        <v>115</v>
      </c>
      <c r="C23" s="265" t="s">
        <v>116</v>
      </c>
      <c r="D23" s="243" t="s">
        <v>91</v>
      </c>
      <c r="E23" s="244">
        <v>18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15</v>
      </c>
      <c r="M23" s="246">
        <f>G23*(1+L23/100)</f>
        <v>0</v>
      </c>
      <c r="N23" s="247">
        <v>0</v>
      </c>
      <c r="O23" s="247">
        <f>ROUND(E23*N23,5)</f>
        <v>0</v>
      </c>
      <c r="P23" s="247">
        <v>0</v>
      </c>
      <c r="Q23" s="247">
        <f>ROUND(E23*P23,5)</f>
        <v>0</v>
      </c>
      <c r="R23" s="247"/>
      <c r="S23" s="247"/>
      <c r="T23" s="248">
        <v>0.01</v>
      </c>
      <c r="U23" s="247">
        <f>ROUND(E23*T23,2)</f>
        <v>0.18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88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x14ac:dyDescent="0.2">
      <c r="A24" s="6"/>
      <c r="B24" s="7" t="s">
        <v>117</v>
      </c>
      <c r="C24" s="266" t="s">
        <v>117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C24">
        <v>15</v>
      </c>
      <c r="AD24">
        <v>21</v>
      </c>
    </row>
    <row r="25" spans="1:60" x14ac:dyDescent="0.2">
      <c r="A25" s="249"/>
      <c r="B25" s="250">
        <v>26</v>
      </c>
      <c r="C25" s="267" t="s">
        <v>117</v>
      </c>
      <c r="D25" s="251"/>
      <c r="E25" s="251"/>
      <c r="F25" s="251"/>
      <c r="G25" s="262">
        <f>G8+G18+G20</f>
        <v>0</v>
      </c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f>SUMIF(L7:L23,AC24,G7:G23)</f>
        <v>0</v>
      </c>
      <c r="AD25">
        <f>SUMIF(L7:L23,AD24,G7:G23)</f>
        <v>0</v>
      </c>
      <c r="AE25" t="s">
        <v>118</v>
      </c>
    </row>
    <row r="26" spans="1:60" x14ac:dyDescent="0.2">
      <c r="A26" s="6"/>
      <c r="B26" s="7" t="s">
        <v>117</v>
      </c>
      <c r="C26" s="266" t="s">
        <v>117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6"/>
      <c r="B27" s="7" t="s">
        <v>117</v>
      </c>
      <c r="C27" s="266" t="s">
        <v>117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52">
        <v>33</v>
      </c>
      <c r="B28" s="252"/>
      <c r="C28" s="268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3"/>
      <c r="B29" s="254"/>
      <c r="C29" s="269"/>
      <c r="D29" s="254"/>
      <c r="E29" s="254"/>
      <c r="F29" s="254"/>
      <c r="G29" s="25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AE29" t="s">
        <v>119</v>
      </c>
    </row>
    <row r="30" spans="1:60" x14ac:dyDescent="0.2">
      <c r="A30" s="256"/>
      <c r="B30" s="257"/>
      <c r="C30" s="270"/>
      <c r="D30" s="257"/>
      <c r="E30" s="257"/>
      <c r="F30" s="257"/>
      <c r="G30" s="258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56"/>
      <c r="B31" s="257"/>
      <c r="C31" s="270"/>
      <c r="D31" s="257"/>
      <c r="E31" s="257"/>
      <c r="F31" s="257"/>
      <c r="G31" s="25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6"/>
      <c r="B32" s="257"/>
      <c r="C32" s="270"/>
      <c r="D32" s="257"/>
      <c r="E32" s="257"/>
      <c r="F32" s="257"/>
      <c r="G32" s="25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259"/>
      <c r="B33" s="260"/>
      <c r="C33" s="271"/>
      <c r="D33" s="260"/>
      <c r="E33" s="260"/>
      <c r="F33" s="260"/>
      <c r="G33" s="261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6"/>
      <c r="B34" s="7" t="s">
        <v>117</v>
      </c>
      <c r="C34" s="266" t="s">
        <v>117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C35" s="272"/>
      <c r="AE35" t="s">
        <v>120</v>
      </c>
    </row>
  </sheetData>
  <mergeCells count="6">
    <mergeCell ref="A1:G1"/>
    <mergeCell ref="C2:G2"/>
    <mergeCell ref="C3:G3"/>
    <mergeCell ref="C4:G4"/>
    <mergeCell ref="A28:C28"/>
    <mergeCell ref="A29:G33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Zbyněk Remeš</dc:creator>
  <cp:lastModifiedBy>Ing. Zbyněk Remeš</cp:lastModifiedBy>
  <cp:lastPrinted>2014-02-28T09:52:57Z</cp:lastPrinted>
  <dcterms:created xsi:type="dcterms:W3CDTF">2009-04-08T07:15:50Z</dcterms:created>
  <dcterms:modified xsi:type="dcterms:W3CDTF">2017-07-27T09:25:34Z</dcterms:modified>
</cp:coreProperties>
</file>